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800 ホームページ(2016-3以降)\01ホームページデータ\90byoin\93youshiki\"/>
    </mc:Choice>
  </mc:AlternateContent>
  <xr:revisionPtr revIDLastSave="0" documentId="13_ncr:1_{1DBFCF0A-2CBF-4E26-8825-1E298A24612C}" xr6:coauthVersionLast="45" xr6:coauthVersionMax="45" xr10:uidLastSave="{00000000-0000-0000-0000-000000000000}"/>
  <bookViews>
    <workbookView xWindow="-108" yWindow="-108" windowWidth="23256" windowHeight="12576" tabRatio="818" xr2:uid="{00000000-000D-0000-FFFF-FFFF00000000}"/>
  </bookViews>
  <sheets>
    <sheet name="時間外" sheetId="15" r:id="rId1"/>
  </sheets>
  <definedNames>
    <definedName name="_xlnm.Print_Area" localSheetId="0">時間外!$B$2:$V$41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" i="15" l="1"/>
  <c r="D8" i="15"/>
  <c r="D10" i="15" l="1"/>
  <c r="D12" i="15" s="1"/>
  <c r="D18" i="15" s="1"/>
  <c r="D39" i="15" l="1"/>
  <c r="G39" i="15" s="1"/>
  <c r="K39" i="15" s="1"/>
  <c r="D35" i="15"/>
  <c r="G35" i="15" s="1"/>
  <c r="K35" i="15" s="1"/>
  <c r="D38" i="15"/>
  <c r="G38" i="15" s="1"/>
  <c r="K38" i="15" s="1"/>
  <c r="D34" i="15"/>
  <c r="G34" i="15" s="1"/>
  <c r="K34" i="15" s="1"/>
  <c r="D37" i="15"/>
  <c r="G37" i="15" s="1"/>
  <c r="K37" i="15" s="1"/>
  <c r="D33" i="15"/>
  <c r="G33" i="15" s="1"/>
  <c r="K33" i="15" s="1"/>
  <c r="D36" i="15"/>
  <c r="G36" i="15" s="1"/>
  <c r="K36" i="15" s="1"/>
  <c r="K40" i="15" l="1"/>
  <c r="O10" i="15"/>
  <c r="O12" i="15" s="1"/>
  <c r="O18" i="15" s="1"/>
  <c r="O37" i="15" l="1"/>
  <c r="R37" i="15" s="1"/>
  <c r="V37" i="15" s="1"/>
  <c r="O39" i="15"/>
  <c r="R39" i="15" s="1"/>
  <c r="V39" i="15" s="1"/>
  <c r="O33" i="15"/>
  <c r="R33" i="15" s="1"/>
  <c r="V33" i="15" s="1"/>
  <c r="O34" i="15"/>
  <c r="R34" i="15" s="1"/>
  <c r="V34" i="15" s="1"/>
  <c r="O36" i="15"/>
  <c r="R36" i="15" s="1"/>
  <c r="V36" i="15" s="1"/>
  <c r="O38" i="15"/>
  <c r="R38" i="15" s="1"/>
  <c r="V38" i="15" s="1"/>
  <c r="O35" i="15"/>
  <c r="R35" i="15" s="1"/>
  <c r="V35" i="15" s="1"/>
  <c r="V40" i="15" l="1"/>
</calcChain>
</file>

<file path=xl/sharedStrings.xml><?xml version="1.0" encoding="utf-8"?>
<sst xmlns="http://schemas.openxmlformats.org/spreadsheetml/2006/main" count="140" uniqueCount="58">
  <si>
    <t>給料の月額</t>
    <rPh sb="0" eb="2">
      <t>キュウリョウ</t>
    </rPh>
    <rPh sb="3" eb="5">
      <t>ゲツガク</t>
    </rPh>
    <phoneticPr fontId="1"/>
  </si>
  <si>
    <t>地域手当</t>
    <rPh sb="0" eb="2">
      <t>チイキ</t>
    </rPh>
    <rPh sb="2" eb="4">
      <t>テアテ</t>
    </rPh>
    <phoneticPr fontId="1"/>
  </si>
  <si>
    <t>１　勤務１時間あたりの給与額</t>
    <rPh sb="2" eb="4">
      <t>キンム</t>
    </rPh>
    <rPh sb="5" eb="7">
      <t>ジカン</t>
    </rPh>
    <rPh sb="11" eb="13">
      <t>キュウヨ</t>
    </rPh>
    <rPh sb="13" eb="14">
      <t>ガク</t>
    </rPh>
    <phoneticPr fontId="1"/>
  </si>
  <si>
    <t>円</t>
    <rPh sb="0" eb="1">
      <t>エン</t>
    </rPh>
    <phoneticPr fontId="1"/>
  </si>
  <si>
    <t>・・・（A)　給与明細表「給料」の欄（給料月額＋調整額）</t>
    <rPh sb="7" eb="9">
      <t>キュウヨ</t>
    </rPh>
    <rPh sb="9" eb="12">
      <t>メイサイヒョウ</t>
    </rPh>
    <rPh sb="13" eb="15">
      <t>キュウリョウ</t>
    </rPh>
    <rPh sb="17" eb="18">
      <t>ラン</t>
    </rPh>
    <rPh sb="19" eb="21">
      <t>キュウリョウ</t>
    </rPh>
    <rPh sb="21" eb="23">
      <t>ゲツガク</t>
    </rPh>
    <rPh sb="24" eb="27">
      <t>チョウセイガク</t>
    </rPh>
    <phoneticPr fontId="1"/>
  </si>
  <si>
    <t>＋</t>
    <phoneticPr fontId="1"/>
  </si>
  <si>
    <t>＝</t>
    <phoneticPr fontId="1"/>
  </si>
  <si>
    <t>給与の月額</t>
    <rPh sb="0" eb="2">
      <t>キュウヨ</t>
    </rPh>
    <rPh sb="3" eb="5">
      <t>ゲツガク</t>
    </rPh>
    <phoneticPr fontId="1"/>
  </si>
  <si>
    <t>・・・給与明細表「時間外勤務手当等基礎額１」の欄</t>
    <rPh sb="3" eb="5">
      <t>キュウヨ</t>
    </rPh>
    <rPh sb="5" eb="8">
      <t>メイサイヒョウ</t>
    </rPh>
    <rPh sb="9" eb="12">
      <t>ジカンガイ</t>
    </rPh>
    <rPh sb="12" eb="14">
      <t>キンム</t>
    </rPh>
    <rPh sb="14" eb="16">
      <t>テアテ</t>
    </rPh>
    <rPh sb="16" eb="17">
      <t>トウ</t>
    </rPh>
    <rPh sb="17" eb="20">
      <t>キソガク</t>
    </rPh>
    <rPh sb="23" eb="24">
      <t>ラン</t>
    </rPh>
    <phoneticPr fontId="1"/>
  </si>
  <si>
    <t>×</t>
    <phoneticPr fontId="1"/>
  </si>
  <si>
    <t>12ヶ月</t>
    <rPh sb="3" eb="4">
      <t>ゲツ</t>
    </rPh>
    <phoneticPr fontId="1"/>
  </si>
  <si>
    <t>÷</t>
    <phoneticPr fontId="1"/>
  </si>
  <si>
    <t>1875.5時間</t>
    <rPh sb="6" eb="8">
      <t>ジカン</t>
    </rPh>
    <phoneticPr fontId="1"/>
  </si>
  <si>
    <t>（38時間45分／週×52週－139時間30分（休日18日相当））</t>
    <rPh sb="3" eb="5">
      <t>ジカン</t>
    </rPh>
    <rPh sb="7" eb="8">
      <t>フン</t>
    </rPh>
    <rPh sb="9" eb="10">
      <t>シュウ</t>
    </rPh>
    <rPh sb="13" eb="14">
      <t>シュウ</t>
    </rPh>
    <rPh sb="18" eb="20">
      <t>ジカン</t>
    </rPh>
    <rPh sb="22" eb="23">
      <t>フン</t>
    </rPh>
    <rPh sb="24" eb="26">
      <t>キュウジツ</t>
    </rPh>
    <rPh sb="28" eb="29">
      <t>ニチ</t>
    </rPh>
    <rPh sb="29" eb="31">
      <t>ソウトウ</t>
    </rPh>
    <phoneticPr fontId="1"/>
  </si>
  <si>
    <t>＝</t>
    <phoneticPr fontId="1"/>
  </si>
  <si>
    <t>1時間あたりの給与額</t>
    <rPh sb="1" eb="3">
      <t>ジカン</t>
    </rPh>
    <rPh sb="7" eb="10">
      <t>キュウヨガク</t>
    </rPh>
    <phoneticPr fontId="1"/>
  </si>
  <si>
    <t>・・・（B)（１円未満四捨五入）</t>
    <rPh sb="8" eb="9">
      <t>エン</t>
    </rPh>
    <rPh sb="9" eb="11">
      <t>ミマン</t>
    </rPh>
    <rPh sb="11" eb="15">
      <t>シシャゴニュウ</t>
    </rPh>
    <phoneticPr fontId="1"/>
  </si>
  <si>
    <t>２　支給割合</t>
    <rPh sb="2" eb="4">
      <t>シキュウ</t>
    </rPh>
    <rPh sb="4" eb="6">
      <t>ワリアイ</t>
    </rPh>
    <phoneticPr fontId="1"/>
  </si>
  <si>
    <t>支給割合</t>
    <rPh sb="0" eb="2">
      <t>シキュウ</t>
    </rPh>
    <rPh sb="2" eb="4">
      <t>ワリアイ</t>
    </rPh>
    <phoneticPr fontId="1"/>
  </si>
  <si>
    <t>業務の区分</t>
    <rPh sb="0" eb="2">
      <t>ギョウム</t>
    </rPh>
    <rPh sb="3" eb="5">
      <t>クブン</t>
    </rPh>
    <phoneticPr fontId="1"/>
  </si>
  <si>
    <t>125/100</t>
    <phoneticPr fontId="1"/>
  </si>
  <si>
    <t>正規の勤務時間（７時間４５分）を超えて勤務した場合</t>
    <rPh sb="0" eb="2">
      <t>セイキ</t>
    </rPh>
    <rPh sb="3" eb="5">
      <t>キンム</t>
    </rPh>
    <rPh sb="5" eb="7">
      <t>ジカン</t>
    </rPh>
    <rPh sb="9" eb="11">
      <t>ジカン</t>
    </rPh>
    <rPh sb="13" eb="14">
      <t>フン</t>
    </rPh>
    <rPh sb="16" eb="17">
      <t>コ</t>
    </rPh>
    <rPh sb="19" eb="21">
      <t>キンム</t>
    </rPh>
    <rPh sb="23" eb="25">
      <t>バアイ</t>
    </rPh>
    <phoneticPr fontId="1"/>
  </si>
  <si>
    <t>150/100</t>
    <phoneticPr fontId="1"/>
  </si>
  <si>
    <t>正規の勤務時間を超えた勤務が午後10時から午前5時の間に及ぶ場合</t>
    <rPh sb="0" eb="2">
      <t>セイキ</t>
    </rPh>
    <rPh sb="3" eb="5">
      <t>キンム</t>
    </rPh>
    <rPh sb="5" eb="7">
      <t>ジカン</t>
    </rPh>
    <rPh sb="8" eb="9">
      <t>コ</t>
    </rPh>
    <rPh sb="11" eb="13">
      <t>キンム</t>
    </rPh>
    <rPh sb="14" eb="16">
      <t>ゴゴ</t>
    </rPh>
    <rPh sb="18" eb="19">
      <t>ジ</t>
    </rPh>
    <rPh sb="21" eb="23">
      <t>ゴゼン</t>
    </rPh>
    <rPh sb="24" eb="25">
      <t>ジ</t>
    </rPh>
    <rPh sb="26" eb="27">
      <t>アイダ</t>
    </rPh>
    <rPh sb="28" eb="29">
      <t>オヨ</t>
    </rPh>
    <rPh sb="30" eb="32">
      <t>バアイ</t>
    </rPh>
    <phoneticPr fontId="1"/>
  </si>
  <si>
    <t>135/100</t>
    <phoneticPr fontId="1"/>
  </si>
  <si>
    <t>週休日に勤務した場合</t>
    <rPh sb="0" eb="2">
      <t>シュウキュウ</t>
    </rPh>
    <rPh sb="2" eb="3">
      <t>ビ</t>
    </rPh>
    <rPh sb="4" eb="6">
      <t>キンム</t>
    </rPh>
    <rPh sb="8" eb="10">
      <t>バアイ</t>
    </rPh>
    <phoneticPr fontId="1"/>
  </si>
  <si>
    <t>160/100</t>
    <phoneticPr fontId="1"/>
  </si>
  <si>
    <t>週休日の勤務が午後10時から午前5時の間に及ぶ場合</t>
    <rPh sb="0" eb="2">
      <t>シュウキュウ</t>
    </rPh>
    <rPh sb="2" eb="3">
      <t>ビ</t>
    </rPh>
    <rPh sb="4" eb="6">
      <t>キンム</t>
    </rPh>
    <rPh sb="7" eb="9">
      <t>ゴゴ</t>
    </rPh>
    <rPh sb="11" eb="12">
      <t>ジ</t>
    </rPh>
    <rPh sb="14" eb="16">
      <t>ゴゼン</t>
    </rPh>
    <rPh sb="17" eb="18">
      <t>ジ</t>
    </rPh>
    <rPh sb="19" eb="20">
      <t>アイダ</t>
    </rPh>
    <rPh sb="21" eb="22">
      <t>オヨ</t>
    </rPh>
    <rPh sb="23" eb="25">
      <t>バアイ</t>
    </rPh>
    <phoneticPr fontId="1"/>
  </si>
  <si>
    <t>25/100</t>
    <phoneticPr fontId="1"/>
  </si>
  <si>
    <t>やむを得ず同一週を超える期間において、週休日の振替を行った場合</t>
    <rPh sb="3" eb="4">
      <t>エ</t>
    </rPh>
    <rPh sb="5" eb="7">
      <t>ドウイツ</t>
    </rPh>
    <rPh sb="7" eb="8">
      <t>シュウ</t>
    </rPh>
    <rPh sb="9" eb="10">
      <t>コ</t>
    </rPh>
    <rPh sb="12" eb="14">
      <t>キカン</t>
    </rPh>
    <rPh sb="19" eb="21">
      <t>シュウキュウ</t>
    </rPh>
    <rPh sb="21" eb="22">
      <t>ビ</t>
    </rPh>
    <rPh sb="23" eb="25">
      <t>フリカエ</t>
    </rPh>
    <rPh sb="26" eb="27">
      <t>オコナ</t>
    </rPh>
    <rPh sb="29" eb="31">
      <t>バアイ</t>
    </rPh>
    <phoneticPr fontId="1"/>
  </si>
  <si>
    <t>150/100</t>
    <phoneticPr fontId="1"/>
  </si>
  <si>
    <t>時間外勤務が月60時間を超える場合</t>
    <rPh sb="0" eb="3">
      <t>ジカンガイ</t>
    </rPh>
    <rPh sb="3" eb="5">
      <t>キンム</t>
    </rPh>
    <rPh sb="6" eb="7">
      <t>ツキ</t>
    </rPh>
    <rPh sb="9" eb="11">
      <t>ジカン</t>
    </rPh>
    <rPh sb="12" eb="13">
      <t>コ</t>
    </rPh>
    <rPh sb="15" eb="17">
      <t>バアイ</t>
    </rPh>
    <phoneticPr fontId="1"/>
  </si>
  <si>
    <t>175/100</t>
    <phoneticPr fontId="1"/>
  </si>
  <si>
    <t>当該勤務が午後10時から午前5時までの場合</t>
    <rPh sb="0" eb="2">
      <t>トウガイ</t>
    </rPh>
    <rPh sb="2" eb="4">
      <t>キンム</t>
    </rPh>
    <rPh sb="5" eb="7">
      <t>ゴゴ</t>
    </rPh>
    <rPh sb="9" eb="10">
      <t>ジ</t>
    </rPh>
    <rPh sb="12" eb="14">
      <t>ゴゼン</t>
    </rPh>
    <rPh sb="15" eb="16">
      <t>ジ</t>
    </rPh>
    <rPh sb="19" eb="21">
      <t>バアイ</t>
    </rPh>
    <phoneticPr fontId="1"/>
  </si>
  <si>
    <t>３　時間外勤務の１時間あたり単価</t>
    <rPh sb="2" eb="5">
      <t>ジカンガイ</t>
    </rPh>
    <rPh sb="5" eb="7">
      <t>キンム</t>
    </rPh>
    <rPh sb="9" eb="11">
      <t>ジカン</t>
    </rPh>
    <rPh sb="14" eb="16">
      <t>タンカ</t>
    </rPh>
    <phoneticPr fontId="1"/>
  </si>
  <si>
    <t>（B)</t>
    <phoneticPr fontId="1"/>
  </si>
  <si>
    <t>単価</t>
    <rPh sb="0" eb="2">
      <t>タンカ</t>
    </rPh>
    <phoneticPr fontId="1"/>
  </si>
  <si>
    <t>125/100＝</t>
    <phoneticPr fontId="1"/>
  </si>
  <si>
    <t>150/100＝</t>
    <phoneticPr fontId="1"/>
  </si>
  <si>
    <t>135/100＝</t>
    <phoneticPr fontId="1"/>
  </si>
  <si>
    <t>160/100＝</t>
    <phoneticPr fontId="1"/>
  </si>
  <si>
    <t>25/100＝</t>
    <phoneticPr fontId="1"/>
  </si>
  <si>
    <t>175/100＝</t>
    <phoneticPr fontId="1"/>
  </si>
  <si>
    <t>時間数</t>
    <rPh sb="0" eb="3">
      <t>ジカンスウ</t>
    </rPh>
    <phoneticPr fontId="1"/>
  </si>
  <si>
    <t>支給額</t>
    <rPh sb="0" eb="3">
      <t>シキュウガク</t>
    </rPh>
    <phoneticPr fontId="1"/>
  </si>
  <si>
    <r>
      <t>円</t>
    </r>
    <r>
      <rPr>
        <sz val="10"/>
        <color theme="1"/>
        <rFont val="ＭＳ Ｐゴシック"/>
        <family val="3"/>
        <charset val="128"/>
        <scheme val="minor"/>
      </rPr>
      <t>（1円未満四捨五入）</t>
    </r>
    <rPh sb="0" eb="1">
      <t>エン</t>
    </rPh>
    <rPh sb="3" eb="4">
      <t>エン</t>
    </rPh>
    <rPh sb="4" eb="6">
      <t>ミマン</t>
    </rPh>
    <rPh sb="6" eb="10">
      <t>シシャゴニュウ</t>
    </rPh>
    <phoneticPr fontId="1"/>
  </si>
  <si>
    <r>
      <rPr>
        <sz val="11"/>
        <color theme="1"/>
        <rFont val="ＭＳ Ｐゴシック"/>
        <family val="3"/>
        <charset val="128"/>
      </rPr>
      <t>合計</t>
    </r>
    <rPh sb="0" eb="2">
      <t>ゴウケイ</t>
    </rPh>
    <phoneticPr fontId="1"/>
  </si>
  <si>
    <t>時間外勤務手当　計算方法</t>
    <rPh sb="0" eb="3">
      <t>ジカンガイ</t>
    </rPh>
    <rPh sb="3" eb="5">
      <t>キンム</t>
    </rPh>
    <rPh sb="5" eb="7">
      <t>テアテ</t>
    </rPh>
    <rPh sb="8" eb="10">
      <t>ケイサン</t>
    </rPh>
    <rPh sb="10" eb="12">
      <t>ホウホウ</t>
    </rPh>
    <phoneticPr fontId="1"/>
  </si>
  <si>
    <t>150/100＝</t>
    <phoneticPr fontId="1"/>
  </si>
  <si>
    <t>×</t>
    <phoneticPr fontId="1"/>
  </si>
  <si>
    <t>160/100＝</t>
    <phoneticPr fontId="1"/>
  </si>
  <si>
    <t>×</t>
    <phoneticPr fontId="1"/>
  </si>
  <si>
    <t>150/100＝</t>
    <phoneticPr fontId="1"/>
  </si>
  <si>
    <t>175/100＝</t>
    <phoneticPr fontId="1"/>
  </si>
  <si>
    <t>に入力してください。</t>
    <rPh sb="1" eb="3">
      <t>ニュウリョク</t>
    </rPh>
    <phoneticPr fontId="1"/>
  </si>
  <si>
    <t>（組合ハンドブック 賃金・諸手当　(時間外勤務手当）参照</t>
    <rPh sb="1" eb="3">
      <t>クミアイ</t>
    </rPh>
    <rPh sb="10" eb="12">
      <t>チンギン</t>
    </rPh>
    <rPh sb="13" eb="16">
      <t>ショテアテ</t>
    </rPh>
    <rPh sb="18" eb="21">
      <t>ジカンガイ</t>
    </rPh>
    <rPh sb="21" eb="23">
      <t>キンム</t>
    </rPh>
    <rPh sb="23" eb="25">
      <t>テアテ</t>
    </rPh>
    <rPh sb="26" eb="28">
      <t>サンショウ</t>
    </rPh>
    <phoneticPr fontId="1"/>
  </si>
  <si>
    <t>・・・給料の月額（A)×8.5％</t>
    <rPh sb="3" eb="5">
      <t>キュウリョウ</t>
    </rPh>
    <rPh sb="6" eb="8">
      <t>ゲツガク</t>
    </rPh>
    <phoneticPr fontId="1"/>
  </si>
  <si>
    <t>（例）</t>
    <rPh sb="1" eb="2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</si>
</sst>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Geneva"/>
      <family val="2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7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76" fontId="3" fillId="0" borderId="1" xfId="0" applyNumberFormat="1" applyFont="1" applyBorder="1">
      <alignment vertical="center"/>
    </xf>
    <xf numFmtId="176" fontId="8" fillId="0" borderId="1" xfId="0" applyNumberFormat="1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176" fontId="3" fillId="0" borderId="6" xfId="0" applyNumberFormat="1" applyFont="1" applyBorder="1">
      <alignment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horizontal="right" vertical="center"/>
    </xf>
    <xf numFmtId="176" fontId="3" fillId="0" borderId="6" xfId="0" applyNumberFormat="1" applyFont="1" applyFill="1" applyBorder="1">
      <alignment vertical="center"/>
    </xf>
    <xf numFmtId="176" fontId="3" fillId="0" borderId="9" xfId="0" applyNumberFormat="1" applyFont="1" applyBorder="1">
      <alignment vertical="center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horizontal="right" vertical="center"/>
    </xf>
    <xf numFmtId="176" fontId="3" fillId="0" borderId="9" xfId="0" applyNumberFormat="1" applyFont="1" applyFill="1" applyBorder="1">
      <alignment vertical="center"/>
    </xf>
    <xf numFmtId="176" fontId="3" fillId="0" borderId="5" xfId="0" applyNumberFormat="1" applyFont="1" applyBorder="1">
      <alignment vertical="center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horizontal="right" vertical="center"/>
    </xf>
    <xf numFmtId="176" fontId="3" fillId="0" borderId="5" xfId="0" applyNumberFormat="1" applyFont="1" applyFill="1" applyBorder="1">
      <alignment vertical="center"/>
    </xf>
    <xf numFmtId="0" fontId="3" fillId="0" borderId="0" xfId="0" applyFont="1" applyAlignment="1">
      <alignment horizontal="right" vertical="center"/>
    </xf>
    <xf numFmtId="176" fontId="3" fillId="0" borderId="4" xfId="0" applyNumberFormat="1" applyFont="1" applyBorder="1">
      <alignment vertical="center"/>
    </xf>
    <xf numFmtId="176" fontId="3" fillId="2" borderId="6" xfId="0" applyNumberFormat="1" applyFont="1" applyFill="1" applyBorder="1">
      <alignment vertical="center"/>
    </xf>
    <xf numFmtId="176" fontId="3" fillId="2" borderId="9" xfId="0" applyNumberFormat="1" applyFont="1" applyFill="1" applyBorder="1">
      <alignment vertical="center"/>
    </xf>
    <xf numFmtId="176" fontId="3" fillId="2" borderId="5" xfId="0" applyNumberFormat="1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0" fontId="6" fillId="2" borderId="0" xfId="0" applyFont="1" applyFill="1">
      <alignment vertical="center"/>
    </xf>
    <xf numFmtId="0" fontId="9" fillId="0" borderId="0" xfId="0" applyFont="1">
      <alignment vertical="center"/>
    </xf>
  </cellXfs>
  <cellStyles count="4">
    <cellStyle name="パーセント 2" xfId="3" xr:uid="{00000000-0005-0000-0000-000000000000}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10</xdr:row>
      <xdr:rowOff>9525</xdr:rowOff>
    </xdr:from>
    <xdr:to>
      <xdr:col>3</xdr:col>
      <xdr:colOff>647700</xdr:colOff>
      <xdr:row>10</xdr:row>
      <xdr:rowOff>361950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71750" y="2305050"/>
          <a:ext cx="257175" cy="3524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390525</xdr:colOff>
      <xdr:row>10</xdr:row>
      <xdr:rowOff>9525</xdr:rowOff>
    </xdr:from>
    <xdr:to>
      <xdr:col>14</xdr:col>
      <xdr:colOff>647700</xdr:colOff>
      <xdr:row>10</xdr:row>
      <xdr:rowOff>361950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571750" y="2600325"/>
          <a:ext cx="257175" cy="3524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1</xdr:row>
      <xdr:rowOff>190500</xdr:rowOff>
    </xdr:from>
    <xdr:to>
      <xdr:col>20</xdr:col>
      <xdr:colOff>333375</xdr:colOff>
      <xdr:row>4</xdr:row>
      <xdr:rowOff>200025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601325" y="447675"/>
          <a:ext cx="3390900" cy="76200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（例）　看護専門学校卒業</a:t>
          </a:r>
          <a:r>
            <a:rPr kumimoji="1" lang="en-US" altLang="ja-JP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6</a:t>
          </a:r>
          <a:r>
            <a:rPr kumimoji="1" lang="ja-JP" altLang="en-US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年目</a:t>
          </a:r>
          <a:endParaRPr kumimoji="1" lang="en-US" altLang="ja-JP" sz="1100">
            <a:latin typeface="Arial" panose="020B0604020202020204" pitchFamily="34" charset="0"/>
            <a:ea typeface="+mj-ea"/>
            <a:cs typeface="Arial" panose="020B0604020202020204" pitchFamily="34" charset="0"/>
          </a:endParaRPr>
        </a:p>
        <a:p>
          <a:r>
            <a:rPr kumimoji="1" lang="ja-JP" altLang="en-US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医療職（三）</a:t>
          </a:r>
          <a:r>
            <a:rPr kumimoji="1" lang="en-US" altLang="ja-JP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2</a:t>
          </a:r>
          <a:r>
            <a:rPr kumimoji="1" lang="ja-JP" altLang="en-US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級</a:t>
          </a:r>
          <a:r>
            <a:rPr kumimoji="1" lang="en-US" altLang="ja-JP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29</a:t>
          </a:r>
          <a:r>
            <a:rPr kumimoji="1" lang="ja-JP" altLang="en-US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号給　</a:t>
          </a:r>
          <a:r>
            <a:rPr kumimoji="1" lang="en-US" altLang="ja-JP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245,100</a:t>
          </a:r>
          <a:r>
            <a:rPr kumimoji="1" lang="ja-JP" altLang="en-US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円</a:t>
          </a:r>
          <a:endParaRPr kumimoji="1" lang="en-US" altLang="ja-JP" sz="1100">
            <a:latin typeface="Arial" panose="020B0604020202020204" pitchFamily="34" charset="0"/>
            <a:ea typeface="+mj-ea"/>
            <a:cs typeface="Arial" panose="020B0604020202020204" pitchFamily="34" charset="0"/>
          </a:endParaRPr>
        </a:p>
        <a:p>
          <a:r>
            <a:rPr kumimoji="1" lang="ja-JP" altLang="en-US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調整数</a:t>
          </a:r>
          <a:r>
            <a:rPr kumimoji="1" lang="en-US" altLang="ja-JP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1</a:t>
          </a:r>
          <a:r>
            <a:rPr kumimoji="1" lang="ja-JP" altLang="en-US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の場合（調整額</a:t>
          </a:r>
          <a:r>
            <a:rPr kumimoji="1" lang="en-US" altLang="ja-JP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9,400</a:t>
          </a:r>
          <a:r>
            <a:rPr kumimoji="1" lang="ja-JP" altLang="en-US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円</a:t>
          </a:r>
          <a:r>
            <a:rPr kumimoji="1" lang="en-US" altLang="ja-JP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×1</a:t>
          </a:r>
          <a:r>
            <a:rPr kumimoji="1" lang="ja-JP" altLang="en-US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＝</a:t>
          </a:r>
          <a:r>
            <a:rPr kumimoji="1" lang="en-US" altLang="ja-JP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9,400</a:t>
          </a:r>
          <a:r>
            <a:rPr kumimoji="1" lang="ja-JP" altLang="en-US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円）</a:t>
          </a:r>
          <a:endParaRPr kumimoji="1" lang="en-US" altLang="ja-JP" sz="1100">
            <a:latin typeface="Arial" panose="020B0604020202020204" pitchFamily="34" charset="0"/>
            <a:ea typeface="+mj-ea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390525</xdr:colOff>
      <xdr:row>10</xdr:row>
      <xdr:rowOff>9525</xdr:rowOff>
    </xdr:from>
    <xdr:to>
      <xdr:col>3</xdr:col>
      <xdr:colOff>647700</xdr:colOff>
      <xdr:row>10</xdr:row>
      <xdr:rowOff>361950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855994" y="2378869"/>
          <a:ext cx="257175" cy="2190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41"/>
  <sheetViews>
    <sheetView tabSelected="1" view="pageBreakPreview" zoomScale="90" zoomScaleNormal="100" zoomScaleSheetLayoutView="90" workbookViewId="0">
      <selection activeCell="D6" sqref="D6"/>
    </sheetView>
  </sheetViews>
  <sheetFormatPr defaultColWidth="9" defaultRowHeight="13.2"/>
  <cols>
    <col min="1" max="1" width="4.21875" style="3" customWidth="1"/>
    <col min="2" max="2" width="10.6640625" style="3" customWidth="1"/>
    <col min="3" max="3" width="9" style="3"/>
    <col min="4" max="4" width="12.6640625" style="3" customWidth="1"/>
    <col min="5" max="5" width="2.88671875" style="3" customWidth="1"/>
    <col min="6" max="6" width="10" style="3" customWidth="1"/>
    <col min="7" max="7" width="12.109375" style="3" customWidth="1"/>
    <col min="8" max="9" width="9" style="3"/>
    <col min="10" max="11" width="10.33203125" style="3" customWidth="1"/>
    <col min="12" max="12" width="4.21875" style="3" customWidth="1"/>
    <col min="13" max="13" width="10.6640625" style="3" customWidth="1"/>
    <col min="14" max="14" width="9" style="3"/>
    <col min="15" max="15" width="12.109375" style="3" customWidth="1"/>
    <col min="16" max="16" width="2.88671875" style="3" customWidth="1"/>
    <col min="17" max="17" width="10" style="3" customWidth="1"/>
    <col min="18" max="18" width="12.109375" style="3" customWidth="1"/>
    <col min="19" max="20" width="9" style="3"/>
    <col min="21" max="21" width="10.33203125" style="3" customWidth="1"/>
    <col min="22" max="22" width="9.21875" style="3" customWidth="1"/>
    <col min="23" max="16384" width="9" style="3"/>
  </cols>
  <sheetData>
    <row r="1" spans="2:17" ht="20.25" customHeight="1"/>
    <row r="2" spans="2:17" ht="23.25" customHeight="1">
      <c r="B2" s="2" t="s">
        <v>47</v>
      </c>
      <c r="F2" s="3" t="s">
        <v>55</v>
      </c>
      <c r="M2" s="2"/>
    </row>
    <row r="3" spans="2:17" ht="18" customHeight="1">
      <c r="F3" s="47"/>
      <c r="G3" s="3" t="s">
        <v>54</v>
      </c>
      <c r="M3" s="48" t="s">
        <v>57</v>
      </c>
    </row>
    <row r="4" spans="2:17" ht="18" customHeight="1">
      <c r="B4" s="3" t="s">
        <v>2</v>
      </c>
      <c r="M4" s="3" t="s">
        <v>2</v>
      </c>
    </row>
    <row r="5" spans="2:17" ht="18" customHeight="1"/>
    <row r="6" spans="2:17" ht="18" customHeight="1">
      <c r="C6" s="4" t="s">
        <v>0</v>
      </c>
      <c r="D6" s="46"/>
      <c r="E6" s="5" t="s">
        <v>3</v>
      </c>
      <c r="F6" s="3" t="s">
        <v>4</v>
      </c>
      <c r="N6" s="4" t="s">
        <v>0</v>
      </c>
      <c r="O6" s="19">
        <v>254500</v>
      </c>
      <c r="P6" s="5" t="s">
        <v>3</v>
      </c>
      <c r="Q6" s="3" t="s">
        <v>4</v>
      </c>
    </row>
    <row r="7" spans="2:17" ht="18" customHeight="1">
      <c r="D7" s="6" t="s">
        <v>5</v>
      </c>
      <c r="E7" s="6"/>
      <c r="O7" s="6" t="s">
        <v>5</v>
      </c>
      <c r="P7" s="6"/>
    </row>
    <row r="8" spans="2:17" ht="18" customHeight="1">
      <c r="C8" s="3" t="s">
        <v>1</v>
      </c>
      <c r="D8" s="18">
        <f>ROUNDDOWN(D6*8.5%,0)</f>
        <v>0</v>
      </c>
      <c r="E8" s="5" t="s">
        <v>3</v>
      </c>
      <c r="F8" s="3" t="s">
        <v>56</v>
      </c>
      <c r="N8" s="3" t="s">
        <v>1</v>
      </c>
      <c r="O8" s="19">
        <f>ROUNDDOWN(O6*8.5%,0)</f>
        <v>21632</v>
      </c>
      <c r="P8" s="5" t="s">
        <v>3</v>
      </c>
      <c r="Q8" s="3" t="s">
        <v>56</v>
      </c>
    </row>
    <row r="9" spans="2:17" ht="18" customHeight="1">
      <c r="D9" s="7" t="s">
        <v>6</v>
      </c>
      <c r="E9" s="7"/>
      <c r="O9" s="7" t="s">
        <v>6</v>
      </c>
      <c r="P9" s="7"/>
    </row>
    <row r="10" spans="2:17" ht="18" customHeight="1">
      <c r="C10" s="4" t="s">
        <v>7</v>
      </c>
      <c r="D10" s="19">
        <f>D6+D8</f>
        <v>0</v>
      </c>
      <c r="E10" s="5" t="s">
        <v>3</v>
      </c>
      <c r="F10" s="3" t="s">
        <v>8</v>
      </c>
      <c r="N10" s="4" t="s">
        <v>7</v>
      </c>
      <c r="O10" s="19">
        <f>O6+O8</f>
        <v>276132</v>
      </c>
      <c r="P10" s="5" t="s">
        <v>3</v>
      </c>
      <c r="Q10" s="3" t="s">
        <v>8</v>
      </c>
    </row>
    <row r="11" spans="2:17" ht="18" customHeight="1"/>
    <row r="12" spans="2:17" ht="18" customHeight="1">
      <c r="C12" s="4" t="s">
        <v>7</v>
      </c>
      <c r="D12" s="19">
        <f>D10</f>
        <v>0</v>
      </c>
      <c r="E12" s="5" t="s">
        <v>3</v>
      </c>
      <c r="N12" s="4" t="s">
        <v>7</v>
      </c>
      <c r="O12" s="19">
        <f>O10</f>
        <v>276132</v>
      </c>
      <c r="P12" s="5" t="s">
        <v>3</v>
      </c>
    </row>
    <row r="13" spans="2:17" ht="18" customHeight="1">
      <c r="D13" s="6" t="s">
        <v>9</v>
      </c>
      <c r="E13" s="6"/>
      <c r="O13" s="6" t="s">
        <v>9</v>
      </c>
      <c r="P13" s="6"/>
    </row>
    <row r="14" spans="2:17" ht="18" customHeight="1">
      <c r="D14" s="8" t="s">
        <v>10</v>
      </c>
      <c r="E14" s="8"/>
      <c r="O14" s="8" t="s">
        <v>10</v>
      </c>
      <c r="P14" s="8"/>
    </row>
    <row r="15" spans="2:17" ht="18" customHeight="1">
      <c r="D15" s="7" t="s">
        <v>11</v>
      </c>
      <c r="E15" s="7"/>
      <c r="O15" s="7" t="s">
        <v>11</v>
      </c>
      <c r="P15" s="7"/>
    </row>
    <row r="16" spans="2:17" ht="18" customHeight="1">
      <c r="C16" s="4"/>
      <c r="D16" s="8" t="s">
        <v>12</v>
      </c>
      <c r="E16" s="3" t="s">
        <v>13</v>
      </c>
      <c r="N16" s="4"/>
      <c r="O16" s="8" t="s">
        <v>12</v>
      </c>
      <c r="P16" s="3" t="s">
        <v>13</v>
      </c>
    </row>
    <row r="17" spans="2:22" ht="18" customHeight="1">
      <c r="D17" s="7" t="s">
        <v>14</v>
      </c>
      <c r="E17" s="7"/>
      <c r="O17" s="7" t="s">
        <v>14</v>
      </c>
      <c r="P17" s="7"/>
    </row>
    <row r="18" spans="2:22" ht="18" customHeight="1">
      <c r="C18" s="4" t="s">
        <v>15</v>
      </c>
      <c r="D18" s="19">
        <f>ROUND(D12*12/1875.5,0)</f>
        <v>0</v>
      </c>
      <c r="E18" s="5" t="s">
        <v>3</v>
      </c>
      <c r="F18" s="3" t="s">
        <v>16</v>
      </c>
      <c r="N18" s="4" t="s">
        <v>15</v>
      </c>
      <c r="O18" s="19">
        <f>ROUND(O12*12/1875.5,0)</f>
        <v>1767</v>
      </c>
      <c r="P18" s="5" t="s">
        <v>3</v>
      </c>
      <c r="Q18" s="3" t="s">
        <v>16</v>
      </c>
    </row>
    <row r="19" spans="2:22" ht="18" customHeight="1">
      <c r="C19" s="4"/>
      <c r="D19" s="5"/>
      <c r="E19" s="5"/>
      <c r="N19" s="4"/>
      <c r="O19" s="5"/>
      <c r="P19" s="5"/>
    </row>
    <row r="20" spans="2:22" ht="18" customHeight="1">
      <c r="B20" s="3" t="s">
        <v>17</v>
      </c>
      <c r="M20" s="3" t="s">
        <v>17</v>
      </c>
    </row>
    <row r="21" spans="2:22" ht="18" customHeight="1">
      <c r="B21" s="9" t="s">
        <v>18</v>
      </c>
      <c r="C21" s="10" t="s">
        <v>19</v>
      </c>
      <c r="D21" s="11"/>
      <c r="E21" s="11"/>
      <c r="F21" s="11"/>
      <c r="G21" s="11"/>
      <c r="H21" s="11"/>
      <c r="I21" s="11"/>
      <c r="M21" s="9" t="s">
        <v>18</v>
      </c>
      <c r="N21" s="10" t="s">
        <v>19</v>
      </c>
      <c r="O21" s="11"/>
      <c r="P21" s="11"/>
      <c r="Q21" s="11"/>
      <c r="R21" s="11"/>
      <c r="S21" s="11"/>
      <c r="T21" s="11"/>
    </row>
    <row r="22" spans="2:22" ht="18" customHeight="1">
      <c r="B22" s="20" t="s">
        <v>20</v>
      </c>
      <c r="C22" s="12" t="s">
        <v>21</v>
      </c>
      <c r="D22" s="13"/>
      <c r="E22" s="13"/>
      <c r="F22" s="13"/>
      <c r="G22" s="13"/>
      <c r="H22" s="13"/>
      <c r="I22" s="13"/>
      <c r="M22" s="23" t="s">
        <v>20</v>
      </c>
      <c r="N22" s="12" t="s">
        <v>21</v>
      </c>
      <c r="O22" s="13"/>
      <c r="P22" s="13"/>
      <c r="Q22" s="13"/>
      <c r="R22" s="13"/>
      <c r="S22" s="13"/>
      <c r="T22" s="13"/>
    </row>
    <row r="23" spans="2:22" ht="18" customHeight="1">
      <c r="B23" s="21" t="s">
        <v>22</v>
      </c>
      <c r="C23" s="14" t="s">
        <v>23</v>
      </c>
      <c r="D23" s="15"/>
      <c r="E23" s="15"/>
      <c r="F23" s="15"/>
      <c r="G23" s="15"/>
      <c r="H23" s="15"/>
      <c r="I23" s="15"/>
      <c r="M23" s="24" t="s">
        <v>22</v>
      </c>
      <c r="N23" s="14" t="s">
        <v>23</v>
      </c>
      <c r="O23" s="15"/>
      <c r="P23" s="15"/>
      <c r="Q23" s="15"/>
      <c r="R23" s="15"/>
      <c r="S23" s="15"/>
      <c r="T23" s="15"/>
    </row>
    <row r="24" spans="2:22" ht="18" customHeight="1">
      <c r="B24" s="1" t="s">
        <v>24</v>
      </c>
      <c r="C24" s="12" t="s">
        <v>25</v>
      </c>
      <c r="D24" s="13"/>
      <c r="E24" s="13"/>
      <c r="F24" s="13"/>
      <c r="G24" s="13"/>
      <c r="H24" s="13"/>
      <c r="I24" s="13"/>
      <c r="M24" s="25" t="s">
        <v>24</v>
      </c>
      <c r="N24" s="12" t="s">
        <v>25</v>
      </c>
      <c r="O24" s="13"/>
      <c r="P24" s="13"/>
      <c r="Q24" s="13"/>
      <c r="R24" s="13"/>
      <c r="S24" s="13"/>
      <c r="T24" s="13"/>
    </row>
    <row r="25" spans="2:22" ht="18" customHeight="1">
      <c r="B25" s="21" t="s">
        <v>26</v>
      </c>
      <c r="C25" s="14" t="s">
        <v>27</v>
      </c>
      <c r="D25" s="15"/>
      <c r="E25" s="15"/>
      <c r="F25" s="15"/>
      <c r="G25" s="15"/>
      <c r="H25" s="15"/>
      <c r="I25" s="15"/>
      <c r="M25" s="24" t="s">
        <v>26</v>
      </c>
      <c r="N25" s="14" t="s">
        <v>27</v>
      </c>
      <c r="O25" s="15"/>
      <c r="P25" s="15"/>
      <c r="Q25" s="15"/>
      <c r="R25" s="15"/>
      <c r="S25" s="15"/>
      <c r="T25" s="15"/>
    </row>
    <row r="26" spans="2:22" ht="18" customHeight="1">
      <c r="B26" s="22" t="s">
        <v>28</v>
      </c>
      <c r="C26" s="16" t="s">
        <v>29</v>
      </c>
      <c r="D26" s="17"/>
      <c r="E26" s="17"/>
      <c r="F26" s="17"/>
      <c r="G26" s="17"/>
      <c r="H26" s="17"/>
      <c r="I26" s="17"/>
      <c r="M26" s="26" t="s">
        <v>28</v>
      </c>
      <c r="N26" s="16" t="s">
        <v>29</v>
      </c>
      <c r="O26" s="17"/>
      <c r="P26" s="17"/>
      <c r="Q26" s="17"/>
      <c r="R26" s="17"/>
      <c r="S26" s="17"/>
      <c r="T26" s="17"/>
    </row>
    <row r="27" spans="2:22" ht="18" customHeight="1">
      <c r="B27" s="1" t="s">
        <v>30</v>
      </c>
      <c r="C27" s="12" t="s">
        <v>31</v>
      </c>
      <c r="D27" s="13"/>
      <c r="E27" s="13"/>
      <c r="F27" s="13"/>
      <c r="G27" s="13"/>
      <c r="H27" s="13"/>
      <c r="I27" s="13"/>
      <c r="M27" s="25" t="s">
        <v>30</v>
      </c>
      <c r="N27" s="12" t="s">
        <v>31</v>
      </c>
      <c r="O27" s="13"/>
      <c r="P27" s="13"/>
      <c r="Q27" s="13"/>
      <c r="R27" s="13"/>
      <c r="S27" s="13"/>
      <c r="T27" s="13"/>
    </row>
    <row r="28" spans="2:22" ht="18" customHeight="1">
      <c r="B28" s="21" t="s">
        <v>32</v>
      </c>
      <c r="C28" s="14" t="s">
        <v>33</v>
      </c>
      <c r="D28" s="15"/>
      <c r="E28" s="15"/>
      <c r="F28" s="15"/>
      <c r="G28" s="15"/>
      <c r="H28" s="15"/>
      <c r="I28" s="15"/>
      <c r="M28" s="24" t="s">
        <v>32</v>
      </c>
      <c r="N28" s="14" t="s">
        <v>33</v>
      </c>
      <c r="O28" s="15"/>
      <c r="P28" s="15"/>
      <c r="Q28" s="15"/>
      <c r="R28" s="15"/>
      <c r="S28" s="15"/>
      <c r="T28" s="15"/>
    </row>
    <row r="29" spans="2:22" ht="18" customHeight="1"/>
    <row r="30" spans="2:22" ht="18" customHeight="1"/>
    <row r="31" spans="2:22" ht="18" customHeight="1">
      <c r="B31" s="3" t="s">
        <v>34</v>
      </c>
      <c r="C31" s="4"/>
      <c r="D31" s="5"/>
      <c r="E31" s="5"/>
      <c r="M31" s="3" t="s">
        <v>34</v>
      </c>
      <c r="N31" s="4"/>
      <c r="O31" s="5"/>
      <c r="P31" s="5"/>
    </row>
    <row r="32" spans="2:22" ht="18" customHeight="1">
      <c r="C32" s="4"/>
      <c r="D32" s="27" t="s">
        <v>35</v>
      </c>
      <c r="E32" s="28"/>
      <c r="F32" s="28" t="s">
        <v>18</v>
      </c>
      <c r="G32" s="27" t="s">
        <v>36</v>
      </c>
      <c r="H32" s="28"/>
      <c r="I32" s="28"/>
      <c r="J32" s="9" t="s">
        <v>43</v>
      </c>
      <c r="K32" s="9" t="s">
        <v>44</v>
      </c>
      <c r="N32" s="4"/>
      <c r="O32" s="27" t="s">
        <v>35</v>
      </c>
      <c r="P32" s="28"/>
      <c r="Q32" s="28" t="s">
        <v>18</v>
      </c>
      <c r="R32" s="27" t="s">
        <v>36</v>
      </c>
      <c r="S32" s="28"/>
      <c r="T32" s="28"/>
      <c r="U32" s="9" t="s">
        <v>43</v>
      </c>
      <c r="V32" s="9" t="s">
        <v>44</v>
      </c>
    </row>
    <row r="33" spans="3:22" ht="18" customHeight="1">
      <c r="C33" s="4"/>
      <c r="D33" s="29">
        <f>$D$18</f>
        <v>0</v>
      </c>
      <c r="E33" s="30" t="s">
        <v>9</v>
      </c>
      <c r="F33" s="31" t="s">
        <v>37</v>
      </c>
      <c r="G33" s="29">
        <f>ROUND(D33*125/100,0)</f>
        <v>0</v>
      </c>
      <c r="H33" s="30" t="s">
        <v>45</v>
      </c>
      <c r="I33" s="30"/>
      <c r="J33" s="43"/>
      <c r="K33" s="29">
        <f>G33*J33</f>
        <v>0</v>
      </c>
      <c r="N33" s="4"/>
      <c r="O33" s="29">
        <f>$O$18</f>
        <v>1767</v>
      </c>
      <c r="P33" s="30" t="s">
        <v>9</v>
      </c>
      <c r="Q33" s="31" t="s">
        <v>37</v>
      </c>
      <c r="R33" s="29">
        <f>ROUND(O33*125/100,0)</f>
        <v>2209</v>
      </c>
      <c r="S33" s="30" t="s">
        <v>45</v>
      </c>
      <c r="T33" s="30"/>
      <c r="U33" s="32">
        <v>4</v>
      </c>
      <c r="V33" s="29">
        <f>R33*U33</f>
        <v>8836</v>
      </c>
    </row>
    <row r="34" spans="3:22" ht="18" customHeight="1">
      <c r="C34" s="4"/>
      <c r="D34" s="33">
        <f t="shared" ref="D34:D39" si="0">$D$18</f>
        <v>0</v>
      </c>
      <c r="E34" s="34" t="s">
        <v>9</v>
      </c>
      <c r="F34" s="35" t="s">
        <v>38</v>
      </c>
      <c r="G34" s="33">
        <f>ROUND(D34*150/100,0)</f>
        <v>0</v>
      </c>
      <c r="H34" s="34" t="s">
        <v>45</v>
      </c>
      <c r="I34" s="34"/>
      <c r="J34" s="44"/>
      <c r="K34" s="33">
        <f t="shared" ref="K34:K39" si="1">G34*J34</f>
        <v>0</v>
      </c>
      <c r="N34" s="4"/>
      <c r="O34" s="33">
        <f t="shared" ref="O34:O39" si="2">$O$18</f>
        <v>1767</v>
      </c>
      <c r="P34" s="34" t="s">
        <v>9</v>
      </c>
      <c r="Q34" s="35" t="s">
        <v>48</v>
      </c>
      <c r="R34" s="33">
        <f>ROUND(O34*150/100,0)</f>
        <v>2651</v>
      </c>
      <c r="S34" s="34" t="s">
        <v>45</v>
      </c>
      <c r="T34" s="34"/>
      <c r="U34" s="36">
        <v>5</v>
      </c>
      <c r="V34" s="33">
        <f t="shared" ref="V34:V39" si="3">R34*U34</f>
        <v>13255</v>
      </c>
    </row>
    <row r="35" spans="3:22" ht="18" customHeight="1">
      <c r="C35" s="4"/>
      <c r="D35" s="33">
        <f t="shared" si="0"/>
        <v>0</v>
      </c>
      <c r="E35" s="34" t="s">
        <v>9</v>
      </c>
      <c r="F35" s="35" t="s">
        <v>39</v>
      </c>
      <c r="G35" s="33">
        <f>ROUND(D35*135/100,0)</f>
        <v>0</v>
      </c>
      <c r="H35" s="34" t="s">
        <v>45</v>
      </c>
      <c r="I35" s="34"/>
      <c r="J35" s="44"/>
      <c r="K35" s="33">
        <f t="shared" si="1"/>
        <v>0</v>
      </c>
      <c r="N35" s="4"/>
      <c r="O35" s="33">
        <f t="shared" si="2"/>
        <v>1767</v>
      </c>
      <c r="P35" s="34" t="s">
        <v>9</v>
      </c>
      <c r="Q35" s="35" t="s">
        <v>39</v>
      </c>
      <c r="R35" s="33">
        <f>ROUND(O35*135/100,0)</f>
        <v>2385</v>
      </c>
      <c r="S35" s="34" t="s">
        <v>45</v>
      </c>
      <c r="T35" s="34"/>
      <c r="U35" s="36"/>
      <c r="V35" s="33">
        <f t="shared" si="3"/>
        <v>0</v>
      </c>
    </row>
    <row r="36" spans="3:22" ht="18" customHeight="1">
      <c r="C36" s="4"/>
      <c r="D36" s="33">
        <f t="shared" si="0"/>
        <v>0</v>
      </c>
      <c r="E36" s="34" t="s">
        <v>9</v>
      </c>
      <c r="F36" s="35" t="s">
        <v>40</v>
      </c>
      <c r="G36" s="33">
        <f>ROUND(D36*160/100,0)</f>
        <v>0</v>
      </c>
      <c r="H36" s="34" t="s">
        <v>45</v>
      </c>
      <c r="I36" s="34"/>
      <c r="J36" s="44"/>
      <c r="K36" s="33">
        <f t="shared" si="1"/>
        <v>0</v>
      </c>
      <c r="N36" s="4"/>
      <c r="O36" s="33">
        <f t="shared" si="2"/>
        <v>1767</v>
      </c>
      <c r="P36" s="34" t="s">
        <v>49</v>
      </c>
      <c r="Q36" s="35" t="s">
        <v>50</v>
      </c>
      <c r="R36" s="33">
        <f>ROUND(O36*160/100,0)</f>
        <v>2827</v>
      </c>
      <c r="S36" s="34" t="s">
        <v>45</v>
      </c>
      <c r="T36" s="34"/>
      <c r="U36" s="36"/>
      <c r="V36" s="33">
        <f t="shared" si="3"/>
        <v>0</v>
      </c>
    </row>
    <row r="37" spans="3:22" ht="18" customHeight="1">
      <c r="C37" s="4"/>
      <c r="D37" s="33">
        <f t="shared" si="0"/>
        <v>0</v>
      </c>
      <c r="E37" s="34" t="s">
        <v>9</v>
      </c>
      <c r="F37" s="35" t="s">
        <v>41</v>
      </c>
      <c r="G37" s="33">
        <f>ROUND(D37*25/100,0)</f>
        <v>0</v>
      </c>
      <c r="H37" s="34" t="s">
        <v>45</v>
      </c>
      <c r="I37" s="34"/>
      <c r="J37" s="44"/>
      <c r="K37" s="33">
        <f t="shared" si="1"/>
        <v>0</v>
      </c>
      <c r="N37" s="4"/>
      <c r="O37" s="33">
        <f t="shared" si="2"/>
        <v>1767</v>
      </c>
      <c r="P37" s="34" t="s">
        <v>51</v>
      </c>
      <c r="Q37" s="35" t="s">
        <v>41</v>
      </c>
      <c r="R37" s="33">
        <f>ROUND(O37*25/100,0)</f>
        <v>442</v>
      </c>
      <c r="S37" s="34" t="s">
        <v>45</v>
      </c>
      <c r="T37" s="34"/>
      <c r="U37" s="36"/>
      <c r="V37" s="33">
        <f t="shared" si="3"/>
        <v>0</v>
      </c>
    </row>
    <row r="38" spans="3:22" ht="18" customHeight="1">
      <c r="C38" s="4"/>
      <c r="D38" s="33">
        <f t="shared" si="0"/>
        <v>0</v>
      </c>
      <c r="E38" s="34" t="s">
        <v>9</v>
      </c>
      <c r="F38" s="35" t="s">
        <v>38</v>
      </c>
      <c r="G38" s="33">
        <f>ROUND(D38*150/100,0)</f>
        <v>0</v>
      </c>
      <c r="H38" s="34" t="s">
        <v>45</v>
      </c>
      <c r="I38" s="34"/>
      <c r="J38" s="44"/>
      <c r="K38" s="33">
        <f t="shared" si="1"/>
        <v>0</v>
      </c>
      <c r="N38" s="4"/>
      <c r="O38" s="33">
        <f t="shared" si="2"/>
        <v>1767</v>
      </c>
      <c r="P38" s="34" t="s">
        <v>9</v>
      </c>
      <c r="Q38" s="35" t="s">
        <v>52</v>
      </c>
      <c r="R38" s="33">
        <f>ROUND(O38*150/100,0)</f>
        <v>2651</v>
      </c>
      <c r="S38" s="34" t="s">
        <v>45</v>
      </c>
      <c r="T38" s="34"/>
      <c r="U38" s="36"/>
      <c r="V38" s="33">
        <f t="shared" si="3"/>
        <v>0</v>
      </c>
    </row>
    <row r="39" spans="3:22" ht="18" customHeight="1">
      <c r="C39" s="4"/>
      <c r="D39" s="37">
        <f t="shared" si="0"/>
        <v>0</v>
      </c>
      <c r="E39" s="38" t="s">
        <v>9</v>
      </c>
      <c r="F39" s="39" t="s">
        <v>42</v>
      </c>
      <c r="G39" s="37">
        <f>ROUND(D39*175/100,0)</f>
        <v>0</v>
      </c>
      <c r="H39" s="38" t="s">
        <v>45</v>
      </c>
      <c r="I39" s="38"/>
      <c r="J39" s="45"/>
      <c r="K39" s="37">
        <f t="shared" si="1"/>
        <v>0</v>
      </c>
      <c r="N39" s="4"/>
      <c r="O39" s="37">
        <f t="shared" si="2"/>
        <v>1767</v>
      </c>
      <c r="P39" s="38" t="s">
        <v>51</v>
      </c>
      <c r="Q39" s="39" t="s">
        <v>53</v>
      </c>
      <c r="R39" s="37">
        <f>ROUND(O39*175/100,0)</f>
        <v>3092</v>
      </c>
      <c r="S39" s="38" t="s">
        <v>45</v>
      </c>
      <c r="T39" s="38"/>
      <c r="U39" s="40"/>
      <c r="V39" s="37">
        <f t="shared" si="3"/>
        <v>0</v>
      </c>
    </row>
    <row r="40" spans="3:22" ht="18" customHeight="1">
      <c r="J40" s="41" t="s">
        <v>46</v>
      </c>
      <c r="K40" s="42">
        <f>SUM(K33:K39)</f>
        <v>0</v>
      </c>
      <c r="U40" s="41" t="s">
        <v>46</v>
      </c>
      <c r="V40" s="42">
        <f>SUM(V33:V39)</f>
        <v>22091</v>
      </c>
    </row>
    <row r="41" spans="3:22" ht="8.25" customHeight="1"/>
  </sheetData>
  <phoneticPr fontId="1"/>
  <pageMargins left="0.28000000000000003" right="0.22" top="0.86" bottom="0.4" header="0.31496062992125984" footer="0.2"/>
  <pageSetup paperSize="9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時間外</vt:lpstr>
      <vt:lpstr>時間外!Print_Area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pc-3038</dc:creator>
  <cp:lastModifiedBy>pc-3061</cp:lastModifiedBy>
  <cp:lastPrinted>2017-05-02T06:32:12Z</cp:lastPrinted>
  <dcterms:created xsi:type="dcterms:W3CDTF">2015-04-13T05:14:04Z</dcterms:created>
  <dcterms:modified xsi:type="dcterms:W3CDTF">2020-06-11T02:32:23Z</dcterms:modified>
</cp:coreProperties>
</file>